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<sst xmlns="http://schemas.openxmlformats.org/spreadsheetml/2006/main" count="144" uniqueCount="125">
  <si>
    <t>附件13</t>
  </si>
  <si>
    <t>部门（单位）整体绩效自评表</t>
  </si>
  <si>
    <t>2025年度</t>
  </si>
  <si>
    <t>部门（单位）名称</t>
  </si>
  <si>
    <t>年度主要任务</t>
  </si>
  <si>
    <t>任务名称</t>
  </si>
  <si>
    <t>主要内容</t>
  </si>
  <si>
    <t>对应的主要项目</t>
  </si>
  <si>
    <t>任务完成情况</t>
  </si>
  <si>
    <t>预算金额（万元）
（A）</t>
  </si>
  <si>
    <t>全年执行金额（万元）
（B）</t>
  </si>
  <si>
    <t>执行率
（B/A)</t>
  </si>
  <si>
    <t>分值</t>
  </si>
  <si>
    <t>得分</t>
  </si>
  <si>
    <t>总额</t>
  </si>
  <si>
    <t>财政拨款</t>
  </si>
  <si>
    <t>其他资金</t>
  </si>
  <si>
    <t>任务1</t>
  </si>
  <si>
    <t>干部教育培养与管理</t>
  </si>
  <si>
    <t>干部教育培训经费、公务员管理工作经费、干部考察考核经费等</t>
  </si>
  <si>
    <t>完成党员干部线上线下各类培训，完成年度公务员招录等各类考试，完成对各县市直机关干部考察考核工作</t>
  </si>
  <si>
    <t>任务2</t>
  </si>
  <si>
    <t>基层党建与强基惠民工作</t>
  </si>
  <si>
    <t>基层党建工作专项经费、驻村工作相关经费</t>
  </si>
  <si>
    <t>逐步完善基础党建规范化建设，通过保障驻村办公相关经费，提高基础党组织凝聚力、党的建设工作质量</t>
  </si>
  <si>
    <t>任务3</t>
  </si>
  <si>
    <t>老干部服务</t>
  </si>
  <si>
    <t>老干部工作经费</t>
  </si>
  <si>
    <t>完成年度组织老干部赴区外疗养工作、完成老干部培训</t>
  </si>
  <si>
    <t>任务4</t>
  </si>
  <si>
    <t>人才发展工作</t>
  </si>
  <si>
    <t>人才资源开发专项资金、援藏干部人才活动经费</t>
  </si>
  <si>
    <t>完成区外人才引进招聘工作、援藏干部指导、调研基层党组织工作</t>
  </si>
  <si>
    <t>任务5</t>
  </si>
  <si>
    <t>慰问工作</t>
  </si>
  <si>
    <t>本级慰问金及三大节日慰问金</t>
  </si>
  <si>
    <t>完成市本级三大节日慰问和困难离退休老干部的慰问</t>
  </si>
  <si>
    <t>任务6</t>
  </si>
  <si>
    <t>其他工作</t>
  </si>
  <si>
    <t>换届工作、各类表证制作、信息化网络维护运行费、乡镇街道履职清单工作经费等其他工作</t>
  </si>
  <si>
    <t>完成开展主题教育、机改、乡乡通会议系统及珠峰党信息化平台的平稳运行</t>
  </si>
  <si>
    <t>任务7</t>
  </si>
  <si>
    <t>基本支出</t>
  </si>
  <si>
    <t>保障办公、差旅等基本行政运行支出，保障人员工资</t>
  </si>
  <si>
    <t>顺利开展各项工作，完成部机关年度工作目标任务</t>
  </si>
  <si>
    <t>金额合计</t>
  </si>
  <si>
    <t>年度总体目标</t>
  </si>
  <si>
    <t>1.干部培养与管理：完成年度干部培训计划，全覆盖组织系统工作人员及基层党员，提升干部政治素养和业务能力；通过保障公务员管理经费，规范公务员招录、考核等工作。利用干部考察考核经费，精准开展干部考察考核工作，提高考核结果运用率与选人用人工作质量。                                                                                                2.基层与机关党建：通过基层和机关党建经费，支持基层党组织标准化规范化建设，开展党建活动，提升党组织凝聚力和战斗力，使基层和机关党建工作提质增效。                                                                                                   3.老干部服务：利用老干部活动中心修缮项目资金，完成活动中心的修缮改造，改善老干部活动环境；通过老干部工作经费和慰问经费，落实老干部疗养和特困老干部帮扶的待遇福利，开展节日慰问、健康关怀等活动。                                                            4.人才发展工作：通过使用人才资源开发和区外专项招录等经费，加大人才引进力度，优化人才发展环境，完成年度区外专项招聘计划，引进急需紧缺人才数量达标，提高人才服务保障满意度，为日喀则区域发展提供人才支撑。</t>
  </si>
  <si>
    <t>目标实际完成情况</t>
  </si>
  <si>
    <t xml:space="preserve">完成公务员招录、考核等工作，完成年度干部培训计划，全覆盖组织系统工作人员及基层党员，提升干部政治素养和业务能力；通过保障公务员管理经费，规范公务员招录、考核等工作。利用干部考察考核经费，精准开展干部考察考核工作，提高考核结果运用率与选人用人工作质量；完成年度区外专项招聘计划，引进急需紧缺人才数量达标，提高人才服务保障满意度，为日喀则区域发展提供人才支撑；完成活动中心的修缮改造，改善老干部活动环境；通过老干部工作经费和慰问经费，落实老干部疗养和特困老干部帮扶的待遇福利，开展节日慰问、健康关怀等活动。    </t>
  </si>
  <si>
    <t>年度绩效指标</t>
  </si>
  <si>
    <t>一级指标</t>
  </si>
  <si>
    <t>二级指标</t>
  </si>
  <si>
    <t>三级指标</t>
  </si>
  <si>
    <t>指标值</t>
  </si>
  <si>
    <t>对应任务</t>
  </si>
  <si>
    <t>实际完成值</t>
  </si>
  <si>
    <t>未完成原因分析</t>
  </si>
  <si>
    <t>得分计算方法</t>
  </si>
  <si>
    <t>产出指标</t>
  </si>
  <si>
    <t>数量指标</t>
  </si>
  <si>
    <t>组织开展各类党员线上线下培训次数</t>
  </si>
  <si>
    <t>≥7次</t>
  </si>
  <si>
    <t>开展党员和干部培训</t>
  </si>
  <si>
    <t>7次</t>
  </si>
  <si>
    <t>定量指标计算：完成值达到指标值，记满分；未达到指标值，按B/A或A/B*该指标分值记分。
定性指标计算：根据“三档”原则分别按照指标分值的100-80%(含80%)、80-50%(含50%)、50-0%来记分。</t>
  </si>
  <si>
    <t>赴县乡调研基层党建、指导县区民主生活会、主题教育学习情况检查等工作次数</t>
  </si>
  <si>
    <t>≥30次</t>
  </si>
  <si>
    <t>调研基层开展工作有关情况</t>
  </si>
  <si>
    <t>36次</t>
  </si>
  <si>
    <t>开展老干部疗养次数</t>
  </si>
  <si>
    <t>≥4次</t>
  </si>
  <si>
    <t>开展老干部疗养</t>
  </si>
  <si>
    <t>4次</t>
  </si>
  <si>
    <t>质量指标</t>
  </si>
  <si>
    <t>部机关各项年度工作任务目标</t>
  </si>
  <si>
    <t>有序推进并按时完成</t>
  </si>
  <si>
    <t>部机关各项2024年度任务目标</t>
  </si>
  <si>
    <t>完成预期指标</t>
  </si>
  <si>
    <t>年度各项公务员招录、公开遴选、区外专招、人才引进等工作</t>
  </si>
  <si>
    <t>圆满完成</t>
  </si>
  <si>
    <t>年度各类招录考试</t>
  </si>
  <si>
    <t>指导基层党组织各项工作</t>
  </si>
  <si>
    <t>提质增效</t>
  </si>
  <si>
    <t>部分完成预期指标并具有一定效果</t>
  </si>
  <si>
    <t>基层党组织指导调研工作与年初目标还有一定差距，支出进度未达到序时进度</t>
  </si>
  <si>
    <t>时效指标</t>
  </si>
  <si>
    <t>三大节日慰问</t>
  </si>
  <si>
    <t>在2025年3月31日前完成</t>
  </si>
  <si>
    <t>人才引进、公开遴选、公务员考录等工作差旅、考务费兑现及时率</t>
  </si>
  <si>
    <t>在2025年11月底前完成</t>
  </si>
  <si>
    <t>各类考务费兑现</t>
  </si>
  <si>
    <t>社会效益指标</t>
  </si>
  <si>
    <t>老党员、老干部凝聚力和战斗力</t>
  </si>
  <si>
    <t>进一步增强</t>
  </si>
  <si>
    <t>能够做到凝聚老党员、老干部凝聚力和战斗力，但持续组织引导老干部为全市改革发展稳定事业建言献策方面存在不足</t>
  </si>
  <si>
    <t>公平、公正、公开举办各类考试</t>
  </si>
  <si>
    <t>充实干部人才后备力量</t>
  </si>
  <si>
    <t>各类考试组织举办情况</t>
  </si>
  <si>
    <t>各类考试能够如期举办并按工作要求做到公示公开，但考录相关费用核算及报销工作效率需进一步增强。</t>
  </si>
  <si>
    <t>党群、干群关系</t>
  </si>
  <si>
    <t>显著增强</t>
  </si>
  <si>
    <t>通过开展各项工作，党群、干群关系持续积极向好，但通过干部奖惩制度，持续推动干部干事创业积极性方面还存在不足</t>
  </si>
  <si>
    <t>可持续影响指标</t>
  </si>
  <si>
    <t>为日喀则持续引才、用才</t>
  </si>
  <si>
    <t>为日喀则高原经济高质量发展提供人才保障</t>
  </si>
  <si>
    <t>人才引进、各类招录考试</t>
  </si>
  <si>
    <t>支出进度缓慢</t>
  </si>
  <si>
    <t>干部人才队伍建设工作</t>
  </si>
  <si>
    <t>稳步推进</t>
  </si>
  <si>
    <t>干部考察考核</t>
  </si>
  <si>
    <t>干部人才队伍建设工作逐步推进并取得一定成效，但离为“为建设两个中心城市”输送专业人才，还存在一定距离</t>
  </si>
  <si>
    <t>干部考核结果作为选拔任用、评优评先、问责处理的依据使用率</t>
  </si>
  <si>
    <t>≥99%</t>
  </si>
  <si>
    <t>满意度指标</t>
  </si>
  <si>
    <t>服务对象满意度指标</t>
  </si>
  <si>
    <t>党员干部满意度</t>
  </si>
  <si>
    <t>≥95%</t>
  </si>
  <si>
    <t>群众满意度</t>
  </si>
  <si>
    <t>基层党组织满意度</t>
  </si>
  <si>
    <t>≥98%</t>
  </si>
  <si>
    <t>基层党组织党员满意度</t>
  </si>
  <si>
    <t>分值合计</t>
  </si>
  <si>
    <t>总分</t>
  </si>
  <si>
    <t>注：1.得分最高不能超过该指标分值上限。          
    2.定性指标根据指标完成情况分为：完成预期指标、部分完成预期指标并具有一定效果、未完成预期指标且效果较差三档，分别按照该指标对应分值区间100-80%(含80%)、80-50%(含50%)、50-0%合理确定分值。          
    3.定量指标若为正向指标（即指标值为≥*），则得分计算方法应用全年实际值（B）/年度指标值（A）*该指标分值；若定量指标为 反向指标（即指标值为≤*），则得分计算方法应用年度指标值（A）/全年实际值（B）*该指标分值。          
    4.请在“未完成原因分析”中说明偏离目标、不能完成目标的原因。          
    5.自评得分在80分以下的，要简要说明绩效目标未实现的原因和下一步拟采取的具体措施。          
    6.年度资金总额包括市本级使用资金及管理或分配的对下转移支付资金。</t>
  </si>
</sst>
</file>

<file path=xl/styles.xml><?xml version="1.0" encoding="utf-8"?>
<styleSheet xmlns="http://schemas.openxmlformats.org/spreadsheetml/2006/main">
  <numFmts count="5">
    <numFmt numFmtId="176" formatCode="0.0_);\(0.0\)"/>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1"/>
      <name val="宋体"/>
      <charset val="134"/>
      <scheme val="minor"/>
    </font>
    <font>
      <sz val="16"/>
      <name val="黑体"/>
      <charset val="134"/>
    </font>
    <font>
      <sz val="11"/>
      <name val="宋体"/>
      <charset val="134"/>
    </font>
    <font>
      <sz val="18"/>
      <name val="华文中宋"/>
      <charset val="134"/>
    </font>
    <font>
      <sz val="10"/>
      <name val="宋体"/>
      <charset val="134"/>
    </font>
    <font>
      <sz val="9"/>
      <name val="宋体"/>
      <charset val="134"/>
    </font>
    <font>
      <sz val="11"/>
      <color theme="0"/>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sz val="12"/>
      <name val="宋体"/>
      <charset val="134"/>
    </font>
    <font>
      <b/>
      <sz val="15"/>
      <color theme="3"/>
      <name val="宋体"/>
      <charset val="134"/>
      <scheme val="minor"/>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FFCC"/>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4" borderId="0" applyNumberFormat="0" applyBorder="0" applyAlignment="0" applyProtection="0">
      <alignment vertical="center"/>
    </xf>
    <xf numFmtId="0" fontId="19" fillId="22"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4"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32" borderId="25" applyNumberFormat="0" applyFont="0" applyAlignment="0" applyProtection="0">
      <alignment vertical="center"/>
    </xf>
    <xf numFmtId="0" fontId="7" fillId="5"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20" applyNumberFormat="0" applyFill="0" applyAlignment="0" applyProtection="0">
      <alignment vertical="center"/>
    </xf>
    <xf numFmtId="0" fontId="13" fillId="0" borderId="20" applyNumberFormat="0" applyFill="0" applyAlignment="0" applyProtection="0">
      <alignment vertical="center"/>
    </xf>
    <xf numFmtId="0" fontId="7" fillId="31" borderId="0" applyNumberFormat="0" applyBorder="0" applyAlignment="0" applyProtection="0">
      <alignment vertical="center"/>
    </xf>
    <xf numFmtId="0" fontId="17" fillId="0" borderId="23" applyNumberFormat="0" applyFill="0" applyAlignment="0" applyProtection="0">
      <alignment vertical="center"/>
    </xf>
    <xf numFmtId="0" fontId="7" fillId="23" borderId="0" applyNumberFormat="0" applyBorder="0" applyAlignment="0" applyProtection="0">
      <alignment vertical="center"/>
    </xf>
    <xf numFmtId="0" fontId="8" fillId="4" borderId="18" applyNumberFormat="0" applyAlignment="0" applyProtection="0">
      <alignment vertical="center"/>
    </xf>
    <xf numFmtId="0" fontId="21" fillId="4" borderId="21" applyNumberFormat="0" applyAlignment="0" applyProtection="0">
      <alignment vertical="center"/>
    </xf>
    <xf numFmtId="0" fontId="9" fillId="8" borderId="19" applyNumberFormat="0" applyAlignment="0" applyProtection="0">
      <alignment vertical="center"/>
    </xf>
    <xf numFmtId="0" fontId="11" fillId="30" borderId="0" applyNumberFormat="0" applyBorder="0" applyAlignment="0" applyProtection="0">
      <alignment vertical="center"/>
    </xf>
    <xf numFmtId="0" fontId="7" fillId="3" borderId="0" applyNumberFormat="0" applyBorder="0" applyAlignment="0" applyProtection="0">
      <alignment vertical="center"/>
    </xf>
    <xf numFmtId="0" fontId="24" fillId="0" borderId="24" applyNumberFormat="0" applyFill="0" applyAlignment="0" applyProtection="0">
      <alignment vertical="center"/>
    </xf>
    <xf numFmtId="0" fontId="20" fillId="0" borderId="22" applyNumberFormat="0" applyFill="0" applyAlignment="0" applyProtection="0">
      <alignment vertical="center"/>
    </xf>
    <xf numFmtId="0" fontId="12" fillId="12" borderId="0" applyNumberFormat="0" applyBorder="0" applyAlignment="0" applyProtection="0">
      <alignment vertical="center"/>
    </xf>
    <xf numFmtId="0" fontId="15" fillId="18" borderId="0" applyNumberFormat="0" applyBorder="0" applyAlignment="0" applyProtection="0">
      <alignment vertical="center"/>
    </xf>
    <xf numFmtId="0" fontId="11" fillId="17" borderId="0" applyNumberFormat="0" applyBorder="0" applyAlignment="0" applyProtection="0">
      <alignment vertical="center"/>
    </xf>
    <xf numFmtId="0" fontId="7" fillId="29" borderId="0" applyNumberFormat="0" applyBorder="0" applyAlignment="0" applyProtection="0">
      <alignment vertical="center"/>
    </xf>
    <xf numFmtId="0" fontId="11" fillId="28" borderId="0" applyNumberFormat="0" applyBorder="0" applyAlignment="0" applyProtection="0">
      <alignment vertical="center"/>
    </xf>
    <xf numFmtId="0" fontId="11" fillId="11" borderId="0" applyNumberFormat="0" applyBorder="0" applyAlignment="0" applyProtection="0">
      <alignment vertical="center"/>
    </xf>
    <xf numFmtId="0" fontId="11" fillId="21" borderId="0" applyNumberFormat="0" applyBorder="0" applyAlignment="0" applyProtection="0">
      <alignment vertical="center"/>
    </xf>
    <xf numFmtId="0" fontId="11" fillId="10" borderId="0" applyNumberFormat="0" applyBorder="0" applyAlignment="0" applyProtection="0">
      <alignment vertical="center"/>
    </xf>
    <xf numFmtId="0" fontId="7" fillId="27" borderId="0" applyNumberFormat="0" applyBorder="0" applyAlignment="0" applyProtection="0">
      <alignment vertical="center"/>
    </xf>
    <xf numFmtId="0" fontId="7" fillId="7" borderId="0" applyNumberFormat="0" applyBorder="0" applyAlignment="0" applyProtection="0">
      <alignment vertical="center"/>
    </xf>
    <xf numFmtId="0" fontId="11" fillId="16" borderId="0" applyNumberFormat="0" applyBorder="0" applyAlignment="0" applyProtection="0">
      <alignment vertical="center"/>
    </xf>
    <xf numFmtId="0" fontId="11" fillId="26" borderId="0" applyNumberFormat="0" applyBorder="0" applyAlignment="0" applyProtection="0">
      <alignment vertical="center"/>
    </xf>
    <xf numFmtId="0" fontId="7" fillId="2" borderId="0" applyNumberFormat="0" applyBorder="0" applyAlignment="0" applyProtection="0">
      <alignment vertical="center"/>
    </xf>
    <xf numFmtId="0" fontId="11" fillId="20" borderId="0" applyNumberFormat="0" applyBorder="0" applyAlignment="0" applyProtection="0">
      <alignment vertical="center"/>
    </xf>
    <xf numFmtId="0" fontId="7" fillId="15" borderId="0" applyNumberFormat="0" applyBorder="0" applyAlignment="0" applyProtection="0">
      <alignment vertical="center"/>
    </xf>
    <xf numFmtId="0" fontId="7" fillId="19" borderId="0" applyNumberFormat="0" applyBorder="0" applyAlignment="0" applyProtection="0">
      <alignment vertical="center"/>
    </xf>
    <xf numFmtId="0" fontId="11" fillId="25" borderId="0" applyNumberFormat="0" applyBorder="0" applyAlignment="0" applyProtection="0">
      <alignment vertical="center"/>
    </xf>
    <xf numFmtId="0" fontId="7" fillId="6" borderId="0" applyNumberFormat="0" applyBorder="0" applyAlignment="0" applyProtection="0">
      <alignment vertical="center"/>
    </xf>
    <xf numFmtId="0" fontId="25" fillId="0" borderId="0"/>
  </cellStyleXfs>
  <cellXfs count="43">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2" xfId="49" applyFont="1" applyBorder="1" applyAlignment="1">
      <alignment horizontal="center" vertical="center" wrapText="1"/>
    </xf>
    <xf numFmtId="0" fontId="5" fillId="0" borderId="3" xfId="49" applyFont="1" applyBorder="1" applyAlignment="1">
      <alignment horizontal="center" vertical="center" wrapText="1"/>
    </xf>
    <xf numFmtId="0" fontId="5" fillId="0" borderId="1" xfId="49" applyFont="1" applyBorder="1" applyAlignment="1">
      <alignment horizontal="center" vertical="center" wrapText="1"/>
    </xf>
    <xf numFmtId="0" fontId="5" fillId="0" borderId="12" xfId="49" applyFont="1" applyBorder="1" applyAlignment="1">
      <alignment horizontal="center" vertical="center" wrapText="1"/>
    </xf>
    <xf numFmtId="0" fontId="5" fillId="0" borderId="13" xfId="49"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0" xfId="0" applyFont="1" applyFill="1" applyAlignment="1">
      <alignment horizontal="left" vertical="center" wrapText="1"/>
    </xf>
    <xf numFmtId="10" fontId="6"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7" xfId="0" applyFont="1" applyFill="1" applyBorder="1" applyAlignment="1">
      <alignment horizontal="center" vertical="center" wrapText="1"/>
    </xf>
    <xf numFmtId="0" fontId="3" fillId="0" borderId="9"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tabSelected="1" zoomScale="85" zoomScaleNormal="85" topLeftCell="A7" workbookViewId="0">
      <selection activeCell="I16" sqref="I16:O17"/>
    </sheetView>
  </sheetViews>
  <sheetFormatPr defaultColWidth="8.89166666666667" defaultRowHeight="13.5"/>
  <cols>
    <col min="1" max="1" width="8.89166666666667" style="1"/>
    <col min="2" max="2" width="6.175" style="1" customWidth="1"/>
    <col min="3" max="3" width="4.925" style="1" customWidth="1"/>
    <col min="4" max="4" width="12.525" style="1" customWidth="1"/>
    <col min="5" max="5" width="29.2583333333333" style="1" customWidth="1"/>
    <col min="6" max="6" width="31.9" style="1" customWidth="1"/>
    <col min="7" max="7" width="8.73333333333333" style="1" customWidth="1"/>
    <col min="8" max="8" width="17.6166666666667" style="1" customWidth="1"/>
    <col min="9" max="9" width="17.3" style="1" customWidth="1"/>
    <col min="10" max="15" width="11.1083333333333" style="1" customWidth="1"/>
    <col min="16" max="16384" width="8.89166666666667" style="1"/>
  </cols>
  <sheetData>
    <row r="1" s="1" customFormat="1" ht="20.25" spans="1:15">
      <c r="A1" s="2" t="s">
        <v>0</v>
      </c>
      <c r="B1" s="2"/>
      <c r="C1" s="3"/>
      <c r="D1" s="3"/>
      <c r="E1" s="3"/>
      <c r="F1" s="3"/>
      <c r="G1" s="3"/>
      <c r="H1" s="3"/>
      <c r="I1" s="3"/>
      <c r="J1" s="5"/>
      <c r="K1" s="5"/>
      <c r="L1" s="5"/>
      <c r="M1" s="5"/>
      <c r="N1" s="5"/>
      <c r="O1" s="5"/>
    </row>
    <row r="2" s="1" customFormat="1" ht="25.5" spans="1:15">
      <c r="A2" s="4" t="s">
        <v>1</v>
      </c>
      <c r="B2" s="4"/>
      <c r="C2" s="4"/>
      <c r="D2" s="4"/>
      <c r="E2" s="4"/>
      <c r="F2" s="4"/>
      <c r="G2" s="4"/>
      <c r="H2" s="4"/>
      <c r="I2" s="4"/>
      <c r="J2" s="4"/>
      <c r="K2" s="4"/>
      <c r="L2" s="4"/>
      <c r="M2" s="4"/>
      <c r="N2" s="4"/>
      <c r="O2" s="4"/>
    </row>
    <row r="3" s="1" customFormat="1" ht="21" customHeight="1" spans="1:15">
      <c r="A3" s="5" t="s">
        <v>2</v>
      </c>
      <c r="B3" s="5"/>
      <c r="C3" s="5"/>
      <c r="D3" s="5"/>
      <c r="E3" s="5"/>
      <c r="F3" s="5"/>
      <c r="G3" s="5"/>
      <c r="H3" s="5"/>
      <c r="I3" s="5"/>
      <c r="J3" s="5"/>
      <c r="K3" s="5"/>
      <c r="L3" s="5"/>
      <c r="M3" s="5"/>
      <c r="N3" s="5"/>
      <c r="O3" s="5"/>
    </row>
    <row r="4" s="1" customFormat="1" ht="21" customHeight="1" spans="1:15">
      <c r="A4" s="6" t="s">
        <v>3</v>
      </c>
      <c r="B4" s="6"/>
      <c r="C4" s="6"/>
      <c r="D4" s="6"/>
      <c r="E4" s="6"/>
      <c r="F4" s="6"/>
      <c r="G4" s="6"/>
      <c r="H4" s="6"/>
      <c r="I4" s="6"/>
      <c r="J4" s="6"/>
      <c r="K4" s="6"/>
      <c r="L4" s="6"/>
      <c r="M4" s="6"/>
      <c r="N4" s="6"/>
      <c r="O4" s="6"/>
    </row>
    <row r="5" s="1" customFormat="1" spans="1:15">
      <c r="A5" s="7" t="s">
        <v>4</v>
      </c>
      <c r="B5" s="7" t="s">
        <v>5</v>
      </c>
      <c r="C5" s="7"/>
      <c r="D5" s="7" t="s">
        <v>6</v>
      </c>
      <c r="E5" s="7" t="s">
        <v>7</v>
      </c>
      <c r="F5" s="7" t="s">
        <v>8</v>
      </c>
      <c r="G5" s="7" t="s">
        <v>9</v>
      </c>
      <c r="H5" s="7"/>
      <c r="I5" s="7"/>
      <c r="J5" s="7" t="s">
        <v>10</v>
      </c>
      <c r="K5" s="7"/>
      <c r="L5" s="7"/>
      <c r="M5" s="7" t="s">
        <v>11</v>
      </c>
      <c r="N5" s="6" t="s">
        <v>12</v>
      </c>
      <c r="O5" s="6" t="s">
        <v>13</v>
      </c>
    </row>
    <row r="6" s="1" customFormat="1" ht="15.9" customHeight="1" spans="1:15">
      <c r="A6" s="7"/>
      <c r="B6" s="7"/>
      <c r="C6" s="7"/>
      <c r="D6" s="7"/>
      <c r="E6" s="7"/>
      <c r="F6" s="7"/>
      <c r="G6" s="7"/>
      <c r="H6" s="7"/>
      <c r="I6" s="7"/>
      <c r="J6" s="7"/>
      <c r="K6" s="7"/>
      <c r="L6" s="7"/>
      <c r="M6" s="7"/>
      <c r="N6" s="6"/>
      <c r="O6" s="6"/>
    </row>
    <row r="7" s="1" customFormat="1" ht="22" customHeight="1" spans="1:15">
      <c r="A7" s="7"/>
      <c r="B7" s="7"/>
      <c r="C7" s="7"/>
      <c r="D7" s="7"/>
      <c r="E7" s="7"/>
      <c r="F7" s="7"/>
      <c r="G7" s="7" t="s">
        <v>14</v>
      </c>
      <c r="H7" s="7" t="s">
        <v>15</v>
      </c>
      <c r="I7" s="7" t="s">
        <v>16</v>
      </c>
      <c r="J7" s="7" t="s">
        <v>14</v>
      </c>
      <c r="K7" s="7" t="s">
        <v>15</v>
      </c>
      <c r="L7" s="7" t="s">
        <v>16</v>
      </c>
      <c r="M7" s="6"/>
      <c r="N7" s="6"/>
      <c r="O7" s="6"/>
    </row>
    <row r="8" s="1" customFormat="1" ht="54" customHeight="1" spans="1:15">
      <c r="A8" s="7"/>
      <c r="B8" s="7" t="s">
        <v>17</v>
      </c>
      <c r="C8" s="7"/>
      <c r="D8" s="7" t="s">
        <v>18</v>
      </c>
      <c r="E8" s="7" t="s">
        <v>19</v>
      </c>
      <c r="F8" s="7" t="s">
        <v>20</v>
      </c>
      <c r="G8" s="7">
        <v>930.15</v>
      </c>
      <c r="H8" s="7">
        <f>G8</f>
        <v>930.15</v>
      </c>
      <c r="I8" s="7"/>
      <c r="J8" s="6">
        <v>892.13</v>
      </c>
      <c r="K8" s="6">
        <f>J8</f>
        <v>892.13</v>
      </c>
      <c r="L8" s="6"/>
      <c r="M8" s="27">
        <f>J8/G8*100%</f>
        <v>0.959124872332419</v>
      </c>
      <c r="N8" s="6">
        <v>2</v>
      </c>
      <c r="O8" s="28">
        <f t="shared" ref="O8:O14" si="0">ROUND(M8*N8,1)</f>
        <v>1.9</v>
      </c>
    </row>
    <row r="9" s="1" customFormat="1" ht="54" customHeight="1" spans="1:15">
      <c r="A9" s="7"/>
      <c r="B9" s="7" t="s">
        <v>21</v>
      </c>
      <c r="C9" s="7"/>
      <c r="D9" s="7" t="s">
        <v>22</v>
      </c>
      <c r="E9" s="7" t="s">
        <v>23</v>
      </c>
      <c r="F9" s="7" t="s">
        <v>24</v>
      </c>
      <c r="G9" s="7">
        <v>453.44</v>
      </c>
      <c r="H9" s="7">
        <f t="shared" ref="H9:H14" si="1">G9</f>
        <v>453.44</v>
      </c>
      <c r="I9" s="7"/>
      <c r="J9" s="6">
        <v>154.18</v>
      </c>
      <c r="K9" s="6">
        <f t="shared" ref="K9:K14" si="2">J9</f>
        <v>154.18</v>
      </c>
      <c r="L9" s="6"/>
      <c r="M9" s="27">
        <f t="shared" ref="M9:M14" si="3">J9/G9*100%</f>
        <v>0.340022935779817</v>
      </c>
      <c r="N9" s="6">
        <v>2</v>
      </c>
      <c r="O9" s="28">
        <f t="shared" si="0"/>
        <v>0.7</v>
      </c>
    </row>
    <row r="10" s="1" customFormat="1" ht="54" customHeight="1" spans="1:15">
      <c r="A10" s="7"/>
      <c r="B10" s="7" t="s">
        <v>25</v>
      </c>
      <c r="C10" s="7"/>
      <c r="D10" s="7" t="s">
        <v>26</v>
      </c>
      <c r="E10" s="7" t="s">
        <v>27</v>
      </c>
      <c r="F10" s="7" t="s">
        <v>28</v>
      </c>
      <c r="G10" s="7">
        <v>358.32</v>
      </c>
      <c r="H10" s="7">
        <f t="shared" si="1"/>
        <v>358.32</v>
      </c>
      <c r="I10" s="7"/>
      <c r="J10" s="6">
        <v>310.08</v>
      </c>
      <c r="K10" s="6">
        <f t="shared" si="2"/>
        <v>310.08</v>
      </c>
      <c r="L10" s="6"/>
      <c r="M10" s="27">
        <f t="shared" si="3"/>
        <v>0.865371734762224</v>
      </c>
      <c r="N10" s="6">
        <v>2</v>
      </c>
      <c r="O10" s="28">
        <f t="shared" si="0"/>
        <v>1.7</v>
      </c>
    </row>
    <row r="11" s="1" customFormat="1" ht="54" customHeight="1" spans="1:15">
      <c r="A11" s="7"/>
      <c r="B11" s="7" t="s">
        <v>29</v>
      </c>
      <c r="C11" s="7"/>
      <c r="D11" s="7" t="s">
        <v>30</v>
      </c>
      <c r="E11" s="7" t="s">
        <v>31</v>
      </c>
      <c r="F11" s="7" t="s">
        <v>32</v>
      </c>
      <c r="G11" s="7">
        <v>217.62</v>
      </c>
      <c r="H11" s="7">
        <f t="shared" si="1"/>
        <v>217.62</v>
      </c>
      <c r="I11" s="7"/>
      <c r="J11" s="6">
        <v>129.56</v>
      </c>
      <c r="K11" s="6">
        <f t="shared" si="2"/>
        <v>129.56</v>
      </c>
      <c r="L11" s="6"/>
      <c r="M11" s="27">
        <f t="shared" si="3"/>
        <v>0.595349692123886</v>
      </c>
      <c r="N11" s="6">
        <v>1</v>
      </c>
      <c r="O11" s="28">
        <f t="shared" si="0"/>
        <v>0.6</v>
      </c>
    </row>
    <row r="12" s="1" customFormat="1" ht="54" customHeight="1" spans="1:15">
      <c r="A12" s="7"/>
      <c r="B12" s="7" t="s">
        <v>33</v>
      </c>
      <c r="C12" s="7"/>
      <c r="D12" s="7" t="s">
        <v>34</v>
      </c>
      <c r="E12" s="7" t="s">
        <v>35</v>
      </c>
      <c r="F12" s="7" t="s">
        <v>36</v>
      </c>
      <c r="G12" s="7">
        <v>401.9</v>
      </c>
      <c r="H12" s="7">
        <f t="shared" si="1"/>
        <v>401.9</v>
      </c>
      <c r="I12" s="7"/>
      <c r="J12" s="6">
        <v>385.05</v>
      </c>
      <c r="K12" s="6">
        <f t="shared" si="2"/>
        <v>385.05</v>
      </c>
      <c r="L12" s="6"/>
      <c r="M12" s="27">
        <f t="shared" si="3"/>
        <v>0.95807414779796</v>
      </c>
      <c r="N12" s="6">
        <v>1</v>
      </c>
      <c r="O12" s="28">
        <f t="shared" si="0"/>
        <v>1</v>
      </c>
    </row>
    <row r="13" s="1" customFormat="1" ht="68" customHeight="1" spans="1:15">
      <c r="A13" s="7"/>
      <c r="B13" s="7" t="s">
        <v>37</v>
      </c>
      <c r="C13" s="7"/>
      <c r="D13" s="7" t="s">
        <v>38</v>
      </c>
      <c r="E13" s="7" t="s">
        <v>39</v>
      </c>
      <c r="F13" s="7" t="s">
        <v>40</v>
      </c>
      <c r="G13" s="7">
        <v>1868.65</v>
      </c>
      <c r="H13" s="7">
        <f t="shared" si="1"/>
        <v>1868.65</v>
      </c>
      <c r="I13" s="7"/>
      <c r="J13" s="6">
        <v>1665.68</v>
      </c>
      <c r="K13" s="6">
        <f t="shared" si="2"/>
        <v>1665.68</v>
      </c>
      <c r="L13" s="6"/>
      <c r="M13" s="27">
        <f t="shared" si="3"/>
        <v>0.891381478607551</v>
      </c>
      <c r="N13" s="6">
        <v>1</v>
      </c>
      <c r="O13" s="28">
        <f t="shared" si="0"/>
        <v>0.9</v>
      </c>
    </row>
    <row r="14" s="1" customFormat="1" ht="54" customHeight="1" spans="1:15">
      <c r="A14" s="7"/>
      <c r="B14" s="8" t="s">
        <v>41</v>
      </c>
      <c r="C14" s="9"/>
      <c r="D14" s="7" t="s">
        <v>42</v>
      </c>
      <c r="E14" s="7" t="s">
        <v>43</v>
      </c>
      <c r="F14" s="7" t="s">
        <v>44</v>
      </c>
      <c r="G14" s="7">
        <v>3617.35</v>
      </c>
      <c r="H14" s="7">
        <f t="shared" si="1"/>
        <v>3617.35</v>
      </c>
      <c r="I14" s="7"/>
      <c r="J14" s="6">
        <v>3553.67</v>
      </c>
      <c r="K14" s="6">
        <f t="shared" si="2"/>
        <v>3553.67</v>
      </c>
      <c r="L14" s="6"/>
      <c r="M14" s="27">
        <f t="shared" si="3"/>
        <v>0.982395952838404</v>
      </c>
      <c r="N14" s="6">
        <v>1</v>
      </c>
      <c r="O14" s="28">
        <f t="shared" si="0"/>
        <v>1</v>
      </c>
    </row>
    <row r="15" s="1" customFormat="1" ht="34" customHeight="1" spans="1:15">
      <c r="A15" s="7"/>
      <c r="B15" s="7" t="s">
        <v>45</v>
      </c>
      <c r="C15" s="7"/>
      <c r="D15" s="7"/>
      <c r="E15" s="7"/>
      <c r="F15" s="7"/>
      <c r="G15" s="7">
        <f>SUM(G8:G14)</f>
        <v>7847.43</v>
      </c>
      <c r="H15" s="7"/>
      <c r="I15" s="7"/>
      <c r="J15" s="7">
        <f>SUM(J8:J14)</f>
        <v>7090.35</v>
      </c>
      <c r="K15" s="7"/>
      <c r="L15" s="7"/>
      <c r="M15" s="27">
        <f>J15/G15*100%</f>
        <v>0.903525103122933</v>
      </c>
      <c r="N15" s="6">
        <v>10</v>
      </c>
      <c r="O15" s="6">
        <v>9.1</v>
      </c>
    </row>
    <row r="16" s="1" customFormat="1" ht="66" customHeight="1" spans="1:15">
      <c r="A16" s="7" t="s">
        <v>46</v>
      </c>
      <c r="B16" s="10" t="s">
        <v>47</v>
      </c>
      <c r="C16" s="11"/>
      <c r="D16" s="11"/>
      <c r="E16" s="11"/>
      <c r="F16" s="11"/>
      <c r="G16" s="12"/>
      <c r="H16" s="7" t="s">
        <v>48</v>
      </c>
      <c r="I16" s="29" t="s">
        <v>49</v>
      </c>
      <c r="J16" s="30"/>
      <c r="K16" s="30"/>
      <c r="L16" s="30"/>
      <c r="M16" s="30"/>
      <c r="N16" s="30"/>
      <c r="O16" s="31"/>
    </row>
    <row r="17" s="1" customFormat="1" ht="66" customHeight="1" spans="1:15">
      <c r="A17" s="7"/>
      <c r="B17" s="13"/>
      <c r="C17" s="14"/>
      <c r="D17" s="14"/>
      <c r="E17" s="14"/>
      <c r="F17" s="14"/>
      <c r="G17" s="15"/>
      <c r="H17" s="7"/>
      <c r="I17" s="32"/>
      <c r="J17" s="33"/>
      <c r="K17" s="33"/>
      <c r="L17" s="33"/>
      <c r="M17" s="33"/>
      <c r="N17" s="33"/>
      <c r="O17" s="34"/>
    </row>
    <row r="18" s="1" customFormat="1" ht="48" customHeight="1" spans="1:15">
      <c r="A18" s="16" t="s">
        <v>50</v>
      </c>
      <c r="B18" s="7" t="s">
        <v>51</v>
      </c>
      <c r="C18" s="7" t="s">
        <v>52</v>
      </c>
      <c r="D18" s="7" t="s">
        <v>53</v>
      </c>
      <c r="E18" s="7"/>
      <c r="F18" s="7" t="s">
        <v>54</v>
      </c>
      <c r="G18" s="7"/>
      <c r="H18" s="7" t="s">
        <v>55</v>
      </c>
      <c r="I18" s="7" t="s">
        <v>56</v>
      </c>
      <c r="J18" s="6" t="s">
        <v>12</v>
      </c>
      <c r="K18" s="6" t="s">
        <v>13</v>
      </c>
      <c r="L18" s="6" t="s">
        <v>57</v>
      </c>
      <c r="M18" s="6"/>
      <c r="N18" s="6" t="s">
        <v>58</v>
      </c>
      <c r="O18" s="6"/>
    </row>
    <row r="19" s="1" customFormat="1" ht="33" customHeight="1" spans="1:15">
      <c r="A19" s="17"/>
      <c r="B19" s="7" t="s">
        <v>59</v>
      </c>
      <c r="C19" s="7" t="s">
        <v>60</v>
      </c>
      <c r="D19" s="18" t="s">
        <v>61</v>
      </c>
      <c r="E19" s="18"/>
      <c r="F19" s="7" t="s">
        <v>62</v>
      </c>
      <c r="G19" s="7"/>
      <c r="H19" s="7" t="s">
        <v>63</v>
      </c>
      <c r="I19" s="7" t="s">
        <v>64</v>
      </c>
      <c r="J19" s="7">
        <v>3</v>
      </c>
      <c r="K19" s="6">
        <v>3</v>
      </c>
      <c r="L19" s="6"/>
      <c r="M19" s="6"/>
      <c r="N19" s="35" t="s">
        <v>65</v>
      </c>
      <c r="O19" s="36"/>
    </row>
    <row r="20" s="1" customFormat="1" ht="33" customHeight="1" spans="1:15">
      <c r="A20" s="17"/>
      <c r="B20" s="7"/>
      <c r="C20" s="7"/>
      <c r="D20" s="18" t="s">
        <v>66</v>
      </c>
      <c r="E20" s="18"/>
      <c r="F20" s="7" t="s">
        <v>67</v>
      </c>
      <c r="G20" s="7"/>
      <c r="H20" s="7" t="s">
        <v>68</v>
      </c>
      <c r="I20" s="7" t="s">
        <v>69</v>
      </c>
      <c r="J20" s="7">
        <v>3</v>
      </c>
      <c r="K20" s="6">
        <v>3</v>
      </c>
      <c r="L20" s="6"/>
      <c r="M20" s="6"/>
      <c r="N20" s="37"/>
      <c r="O20" s="38"/>
    </row>
    <row r="21" s="1" customFormat="1" ht="33" customHeight="1" spans="1:15">
      <c r="A21" s="17"/>
      <c r="B21" s="7"/>
      <c r="C21" s="7"/>
      <c r="D21" s="18" t="s">
        <v>70</v>
      </c>
      <c r="E21" s="18"/>
      <c r="F21" s="7" t="s">
        <v>71</v>
      </c>
      <c r="G21" s="7"/>
      <c r="H21" s="7" t="s">
        <v>72</v>
      </c>
      <c r="I21" s="7" t="s">
        <v>73</v>
      </c>
      <c r="J21" s="7">
        <v>3</v>
      </c>
      <c r="K21" s="6">
        <v>3</v>
      </c>
      <c r="L21" s="6"/>
      <c r="M21" s="6"/>
      <c r="N21" s="37"/>
      <c r="O21" s="38"/>
    </row>
    <row r="22" s="1" customFormat="1" ht="33" customHeight="1" spans="1:15">
      <c r="A22" s="17"/>
      <c r="B22" s="7"/>
      <c r="C22" s="7" t="s">
        <v>74</v>
      </c>
      <c r="D22" s="18" t="s">
        <v>75</v>
      </c>
      <c r="E22" s="18"/>
      <c r="F22" s="7" t="s">
        <v>76</v>
      </c>
      <c r="G22" s="7"/>
      <c r="H22" s="7" t="s">
        <v>77</v>
      </c>
      <c r="I22" s="7" t="s">
        <v>78</v>
      </c>
      <c r="J22" s="7">
        <v>7</v>
      </c>
      <c r="K22" s="6">
        <v>7</v>
      </c>
      <c r="L22" s="6"/>
      <c r="M22" s="6"/>
      <c r="N22" s="37"/>
      <c r="O22" s="38"/>
    </row>
    <row r="23" s="1" customFormat="1" ht="33" customHeight="1" spans="1:15">
      <c r="A23" s="17"/>
      <c r="B23" s="7"/>
      <c r="C23" s="7"/>
      <c r="D23" s="18" t="s">
        <v>79</v>
      </c>
      <c r="E23" s="18"/>
      <c r="F23" s="7" t="s">
        <v>80</v>
      </c>
      <c r="G23" s="7"/>
      <c r="H23" s="7" t="s">
        <v>81</v>
      </c>
      <c r="I23" s="7" t="s">
        <v>78</v>
      </c>
      <c r="J23" s="7">
        <v>6</v>
      </c>
      <c r="K23" s="6">
        <v>6</v>
      </c>
      <c r="L23" s="6"/>
      <c r="M23" s="6"/>
      <c r="N23" s="37"/>
      <c r="O23" s="38"/>
    </row>
    <row r="24" s="1" customFormat="1" ht="47" customHeight="1" spans="1:15">
      <c r="A24" s="17"/>
      <c r="B24" s="7"/>
      <c r="C24" s="7"/>
      <c r="D24" s="18" t="s">
        <v>82</v>
      </c>
      <c r="E24" s="18"/>
      <c r="F24" s="7" t="s">
        <v>83</v>
      </c>
      <c r="G24" s="7"/>
      <c r="H24" s="7" t="s">
        <v>82</v>
      </c>
      <c r="I24" s="7" t="s">
        <v>84</v>
      </c>
      <c r="J24" s="7">
        <v>6</v>
      </c>
      <c r="K24" s="6">
        <f>J24*60%</f>
        <v>3.6</v>
      </c>
      <c r="L24" s="7" t="s">
        <v>85</v>
      </c>
      <c r="M24" s="7"/>
      <c r="N24" s="37"/>
      <c r="O24" s="38"/>
    </row>
    <row r="25" s="1" customFormat="1" ht="33" customHeight="1" spans="1:15">
      <c r="A25" s="17"/>
      <c r="B25" s="7"/>
      <c r="C25" s="7" t="s">
        <v>86</v>
      </c>
      <c r="D25" s="18" t="s">
        <v>87</v>
      </c>
      <c r="E25" s="18"/>
      <c r="F25" s="7" t="s">
        <v>88</v>
      </c>
      <c r="G25" s="7"/>
      <c r="H25" s="7" t="s">
        <v>87</v>
      </c>
      <c r="I25" s="7">
        <v>45701</v>
      </c>
      <c r="J25" s="7">
        <v>4</v>
      </c>
      <c r="K25" s="6">
        <v>4</v>
      </c>
      <c r="L25" s="6"/>
      <c r="M25" s="6"/>
      <c r="N25" s="37"/>
      <c r="O25" s="38"/>
    </row>
    <row r="26" s="1" customFormat="1" ht="33" customHeight="1" spans="1:15">
      <c r="A26" s="17"/>
      <c r="B26" s="7"/>
      <c r="C26" s="7"/>
      <c r="D26" s="18" t="s">
        <v>89</v>
      </c>
      <c r="E26" s="18"/>
      <c r="F26" s="7" t="s">
        <v>90</v>
      </c>
      <c r="G26" s="7"/>
      <c r="H26" s="7" t="s">
        <v>91</v>
      </c>
      <c r="I26" s="7">
        <v>45974</v>
      </c>
      <c r="J26" s="7">
        <v>4</v>
      </c>
      <c r="K26" s="6">
        <v>4</v>
      </c>
      <c r="L26" s="6"/>
      <c r="M26" s="6"/>
      <c r="N26" s="37"/>
      <c r="O26" s="38"/>
    </row>
    <row r="27" s="1" customFormat="1" ht="87" customHeight="1" spans="1:15">
      <c r="A27" s="17"/>
      <c r="B27" s="7"/>
      <c r="C27" s="7" t="s">
        <v>92</v>
      </c>
      <c r="D27" s="18" t="s">
        <v>93</v>
      </c>
      <c r="E27" s="18"/>
      <c r="F27" s="19" t="s">
        <v>94</v>
      </c>
      <c r="G27" s="20"/>
      <c r="H27" s="7" t="s">
        <v>93</v>
      </c>
      <c r="I27" s="21" t="s">
        <v>84</v>
      </c>
      <c r="J27" s="7">
        <v>6</v>
      </c>
      <c r="K27" s="6">
        <f>J27*90%</f>
        <v>5.4</v>
      </c>
      <c r="L27" s="7" t="s">
        <v>95</v>
      </c>
      <c r="M27" s="7"/>
      <c r="N27" s="37"/>
      <c r="O27" s="38"/>
    </row>
    <row r="28" s="1" customFormat="1" ht="89" customHeight="1" spans="1:15">
      <c r="A28" s="17"/>
      <c r="B28" s="7"/>
      <c r="C28" s="7"/>
      <c r="D28" s="18" t="s">
        <v>96</v>
      </c>
      <c r="E28" s="18"/>
      <c r="F28" s="19" t="s">
        <v>97</v>
      </c>
      <c r="G28" s="20"/>
      <c r="H28" s="7" t="s">
        <v>98</v>
      </c>
      <c r="I28" s="21" t="s">
        <v>78</v>
      </c>
      <c r="J28" s="7">
        <v>6</v>
      </c>
      <c r="K28" s="6">
        <f>J28*100%</f>
        <v>6</v>
      </c>
      <c r="L28" s="7" t="s">
        <v>99</v>
      </c>
      <c r="M28" s="7"/>
      <c r="N28" s="37"/>
      <c r="O28" s="38"/>
    </row>
    <row r="29" s="1" customFormat="1" ht="98" customHeight="1" spans="1:15">
      <c r="A29" s="17"/>
      <c r="B29" s="7"/>
      <c r="C29" s="7"/>
      <c r="D29" s="18" t="s">
        <v>100</v>
      </c>
      <c r="E29" s="18"/>
      <c r="F29" s="19" t="s">
        <v>101</v>
      </c>
      <c r="G29" s="20"/>
      <c r="H29" s="7" t="s">
        <v>100</v>
      </c>
      <c r="I29" s="21" t="s">
        <v>84</v>
      </c>
      <c r="J29" s="7">
        <v>6</v>
      </c>
      <c r="K29" s="6">
        <f>J29*100%</f>
        <v>6</v>
      </c>
      <c r="L29" s="7" t="s">
        <v>102</v>
      </c>
      <c r="M29" s="7"/>
      <c r="N29" s="37"/>
      <c r="O29" s="38"/>
    </row>
    <row r="30" s="1" customFormat="1" ht="53" customHeight="1" spans="1:15">
      <c r="A30" s="17"/>
      <c r="B30" s="7"/>
      <c r="C30" s="7" t="s">
        <v>103</v>
      </c>
      <c r="D30" s="19" t="s">
        <v>104</v>
      </c>
      <c r="E30" s="20"/>
      <c r="F30" s="19" t="s">
        <v>105</v>
      </c>
      <c r="G30" s="20"/>
      <c r="H30" s="21" t="s">
        <v>106</v>
      </c>
      <c r="I30" s="21" t="s">
        <v>84</v>
      </c>
      <c r="J30" s="7">
        <v>6</v>
      </c>
      <c r="K30" s="6">
        <f>J30*70%</f>
        <v>4.2</v>
      </c>
      <c r="L30" s="7" t="s">
        <v>107</v>
      </c>
      <c r="M30" s="7"/>
      <c r="N30" s="37"/>
      <c r="O30" s="38"/>
    </row>
    <row r="31" s="1" customFormat="1" ht="81" customHeight="1" spans="1:15">
      <c r="A31" s="17"/>
      <c r="B31" s="7"/>
      <c r="C31" s="7"/>
      <c r="D31" s="19" t="s">
        <v>108</v>
      </c>
      <c r="E31" s="20"/>
      <c r="F31" s="19" t="s">
        <v>109</v>
      </c>
      <c r="G31" s="20"/>
      <c r="H31" s="21" t="s">
        <v>110</v>
      </c>
      <c r="I31" s="21" t="s">
        <v>84</v>
      </c>
      <c r="J31" s="7">
        <v>6</v>
      </c>
      <c r="K31" s="6">
        <f>J31*85%</f>
        <v>5.1</v>
      </c>
      <c r="L31" s="7" t="s">
        <v>111</v>
      </c>
      <c r="M31" s="7"/>
      <c r="N31" s="37"/>
      <c r="O31" s="38"/>
    </row>
    <row r="32" s="1" customFormat="1" ht="33" customHeight="1" spans="1:15">
      <c r="A32" s="17"/>
      <c r="B32" s="7"/>
      <c r="C32" s="7"/>
      <c r="D32" s="19" t="s">
        <v>112</v>
      </c>
      <c r="E32" s="20"/>
      <c r="F32" s="8" t="s">
        <v>113</v>
      </c>
      <c r="G32" s="9"/>
      <c r="H32" s="21" t="s">
        <v>110</v>
      </c>
      <c r="I32" s="39">
        <v>0.99</v>
      </c>
      <c r="J32" s="7">
        <v>6</v>
      </c>
      <c r="K32" s="6">
        <v>6</v>
      </c>
      <c r="L32" s="6"/>
      <c r="M32" s="6"/>
      <c r="N32" s="37"/>
      <c r="O32" s="38"/>
    </row>
    <row r="33" s="1" customFormat="1" ht="33" customHeight="1" spans="1:15">
      <c r="A33" s="17"/>
      <c r="B33" s="7" t="s">
        <v>114</v>
      </c>
      <c r="C33" s="7" t="s">
        <v>115</v>
      </c>
      <c r="D33" s="19" t="s">
        <v>116</v>
      </c>
      <c r="E33" s="20"/>
      <c r="F33" s="8" t="s">
        <v>117</v>
      </c>
      <c r="G33" s="9"/>
      <c r="H33" s="21" t="s">
        <v>116</v>
      </c>
      <c r="I33" s="39">
        <v>0.95</v>
      </c>
      <c r="J33" s="7">
        <v>6</v>
      </c>
      <c r="K33" s="6">
        <v>6</v>
      </c>
      <c r="L33" s="6"/>
      <c r="M33" s="6"/>
      <c r="N33" s="37"/>
      <c r="O33" s="38"/>
    </row>
    <row r="34" s="1" customFormat="1" ht="33" customHeight="1" spans="1:15">
      <c r="A34" s="17"/>
      <c r="B34" s="7"/>
      <c r="C34" s="7"/>
      <c r="D34" s="19" t="s">
        <v>118</v>
      </c>
      <c r="E34" s="20"/>
      <c r="F34" s="8" t="s">
        <v>117</v>
      </c>
      <c r="G34" s="9"/>
      <c r="H34" s="21" t="s">
        <v>118</v>
      </c>
      <c r="I34" s="39">
        <v>0.95</v>
      </c>
      <c r="J34" s="7">
        <v>6</v>
      </c>
      <c r="K34" s="6">
        <v>6</v>
      </c>
      <c r="L34" s="6"/>
      <c r="M34" s="6"/>
      <c r="N34" s="37"/>
      <c r="O34" s="38"/>
    </row>
    <row r="35" s="1" customFormat="1" ht="33" customHeight="1" spans="1:15">
      <c r="A35" s="17"/>
      <c r="B35" s="7"/>
      <c r="C35" s="7"/>
      <c r="D35" s="22" t="s">
        <v>119</v>
      </c>
      <c r="E35" s="23"/>
      <c r="F35" s="8" t="s">
        <v>120</v>
      </c>
      <c r="G35" s="9"/>
      <c r="H35" s="21" t="s">
        <v>121</v>
      </c>
      <c r="I35" s="39">
        <v>0.98</v>
      </c>
      <c r="J35" s="7">
        <v>6</v>
      </c>
      <c r="K35" s="6">
        <v>6</v>
      </c>
      <c r="L35" s="6"/>
      <c r="M35" s="6"/>
      <c r="N35" s="37"/>
      <c r="O35" s="38"/>
    </row>
    <row r="36" s="1" customFormat="1" ht="33" customHeight="1" spans="1:15">
      <c r="A36" s="24"/>
      <c r="B36" s="8" t="s">
        <v>122</v>
      </c>
      <c r="C36" s="25"/>
      <c r="D36" s="25"/>
      <c r="E36" s="25"/>
      <c r="F36" s="25"/>
      <c r="G36" s="25"/>
      <c r="H36" s="9"/>
      <c r="I36" s="40"/>
      <c r="J36" s="6">
        <f>SUM(J19:J35)</f>
        <v>90</v>
      </c>
      <c r="K36" s="6">
        <f>SUM(K19:K35)</f>
        <v>84.3</v>
      </c>
      <c r="L36" s="6" t="s">
        <v>123</v>
      </c>
      <c r="M36" s="6">
        <f>K36+O15</f>
        <v>93.4</v>
      </c>
      <c r="N36" s="41"/>
      <c r="O36" s="42"/>
    </row>
    <row r="37" s="1" customFormat="1" ht="97" customHeight="1" spans="1:15">
      <c r="A37" s="26" t="s">
        <v>124</v>
      </c>
      <c r="B37" s="26"/>
      <c r="C37" s="26"/>
      <c r="D37" s="26"/>
      <c r="E37" s="26"/>
      <c r="F37" s="26"/>
      <c r="G37" s="26"/>
      <c r="H37" s="26"/>
      <c r="I37" s="26"/>
      <c r="J37" s="26"/>
      <c r="K37" s="26"/>
      <c r="L37" s="26"/>
      <c r="M37" s="26"/>
      <c r="N37" s="26"/>
      <c r="O37" s="26"/>
    </row>
  </sheetData>
  <mergeCells count="95">
    <mergeCell ref="A1:B1"/>
    <mergeCell ref="A2:O2"/>
    <mergeCell ref="A3:O3"/>
    <mergeCell ref="A4:B4"/>
    <mergeCell ref="C4:O4"/>
    <mergeCell ref="B8:C8"/>
    <mergeCell ref="B9:C9"/>
    <mergeCell ref="B10:C10"/>
    <mergeCell ref="B11:C11"/>
    <mergeCell ref="B12:C12"/>
    <mergeCell ref="B13:C13"/>
    <mergeCell ref="B14:C14"/>
    <mergeCell ref="B15:F15"/>
    <mergeCell ref="D18:E18"/>
    <mergeCell ref="F18:G18"/>
    <mergeCell ref="L18:M18"/>
    <mergeCell ref="N18:O18"/>
    <mergeCell ref="D19:E19"/>
    <mergeCell ref="F19:G19"/>
    <mergeCell ref="L19:M19"/>
    <mergeCell ref="D20:E20"/>
    <mergeCell ref="F20:G20"/>
    <mergeCell ref="L20:M20"/>
    <mergeCell ref="D21:E21"/>
    <mergeCell ref="F21:G21"/>
    <mergeCell ref="L21:M21"/>
    <mergeCell ref="D22:E22"/>
    <mergeCell ref="F22:G22"/>
    <mergeCell ref="L22:M22"/>
    <mergeCell ref="D23:E23"/>
    <mergeCell ref="F23:G23"/>
    <mergeCell ref="L23:M23"/>
    <mergeCell ref="D24:E24"/>
    <mergeCell ref="F24:G24"/>
    <mergeCell ref="L24:M24"/>
    <mergeCell ref="D25:E25"/>
    <mergeCell ref="F25:G25"/>
    <mergeCell ref="L25:M25"/>
    <mergeCell ref="D26:E26"/>
    <mergeCell ref="F26:G26"/>
    <mergeCell ref="L26:M26"/>
    <mergeCell ref="D27:E27"/>
    <mergeCell ref="F27:G27"/>
    <mergeCell ref="L27:M27"/>
    <mergeCell ref="D28:E28"/>
    <mergeCell ref="F28:G28"/>
    <mergeCell ref="L28:M28"/>
    <mergeCell ref="D29:E29"/>
    <mergeCell ref="F29:G29"/>
    <mergeCell ref="L29:M29"/>
    <mergeCell ref="D30:E30"/>
    <mergeCell ref="F30:G30"/>
    <mergeCell ref="L30:M30"/>
    <mergeCell ref="D31:E31"/>
    <mergeCell ref="F31:G31"/>
    <mergeCell ref="L31:M31"/>
    <mergeCell ref="D32:E32"/>
    <mergeCell ref="F32:G32"/>
    <mergeCell ref="L32:M32"/>
    <mergeCell ref="D33:E33"/>
    <mergeCell ref="F33:G33"/>
    <mergeCell ref="L33:M33"/>
    <mergeCell ref="D34:E34"/>
    <mergeCell ref="F34:G34"/>
    <mergeCell ref="L34:M34"/>
    <mergeCell ref="D35:E35"/>
    <mergeCell ref="F35:G35"/>
    <mergeCell ref="L35:M35"/>
    <mergeCell ref="B36:H36"/>
    <mergeCell ref="A37:O37"/>
    <mergeCell ref="A5:A15"/>
    <mergeCell ref="A16:A17"/>
    <mergeCell ref="A18:A36"/>
    <mergeCell ref="B19:B26"/>
    <mergeCell ref="B27:B32"/>
    <mergeCell ref="B33:B35"/>
    <mergeCell ref="C19:C21"/>
    <mergeCell ref="C22:C24"/>
    <mergeCell ref="C25:C26"/>
    <mergeCell ref="C27:C29"/>
    <mergeCell ref="C30:C32"/>
    <mergeCell ref="C33:C35"/>
    <mergeCell ref="D5:D7"/>
    <mergeCell ref="E5:E7"/>
    <mergeCell ref="F5:F7"/>
    <mergeCell ref="H16:H17"/>
    <mergeCell ref="M5:M6"/>
    <mergeCell ref="N5:N6"/>
    <mergeCell ref="O5:O6"/>
    <mergeCell ref="B5:C7"/>
    <mergeCell ref="G5:I6"/>
    <mergeCell ref="J5:L6"/>
    <mergeCell ref="B16:G17"/>
    <mergeCell ref="I16:O17"/>
    <mergeCell ref="N19:O3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44" sqref="B44"/>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财务室</dc:creator>
  <cp:lastModifiedBy>财务室</cp:lastModifiedBy>
  <dcterms:created xsi:type="dcterms:W3CDTF">2026-09-21T11:23:00Z</dcterms:created>
  <dcterms:modified xsi:type="dcterms:W3CDTF">2026-09-22T09:42:25Z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